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995" windowWidth="20730" windowHeight="79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D5" i="1" l="1"/>
  <c r="AD34" i="1"/>
  <c r="C8" i="1" l="1"/>
  <c r="C34" i="1"/>
  <c r="AD32" i="1"/>
  <c r="AD43" i="1"/>
  <c r="AD42" i="1"/>
  <c r="AD41" i="1" s="1"/>
  <c r="AD21" i="1"/>
  <c r="AD16" i="1"/>
  <c r="AD15" i="1" l="1"/>
  <c r="AD47" i="1" s="1"/>
  <c r="AD11" i="1" l="1"/>
  <c r="C42" i="1"/>
  <c r="C43" i="1"/>
  <c r="B42" i="1" l="1"/>
  <c r="B33" i="1"/>
  <c r="B23" i="1"/>
  <c r="C32" i="1"/>
  <c r="B32" i="1"/>
  <c r="B39" i="1" l="1"/>
  <c r="B38" i="1"/>
  <c r="B10" i="1" l="1"/>
  <c r="Z36" i="1" l="1"/>
  <c r="C21" i="1" l="1"/>
  <c r="B21" i="1"/>
  <c r="Q15" i="1" l="1"/>
  <c r="C41" i="1" l="1"/>
  <c r="B41" i="1"/>
  <c r="P39" i="1"/>
  <c r="O39" i="1"/>
  <c r="H38" i="1"/>
  <c r="G38" i="1" s="1"/>
  <c r="H36" i="1"/>
  <c r="G36" i="1" s="1"/>
  <c r="H39" i="1" l="1"/>
  <c r="G39" i="1" s="1"/>
  <c r="L34" i="1" l="1"/>
  <c r="L15" i="1"/>
  <c r="B16" i="1" l="1"/>
  <c r="B15" i="1" s="1"/>
  <c r="B53" i="1" l="1"/>
  <c r="B8" i="1"/>
  <c r="B11" i="1" s="1"/>
  <c r="C16" i="1"/>
  <c r="C15" i="1" s="1"/>
  <c r="C11" i="1" l="1"/>
  <c r="C47" i="1"/>
  <c r="Q14" i="1" s="1"/>
  <c r="AC8" i="1"/>
</calcChain>
</file>

<file path=xl/sharedStrings.xml><?xml version="1.0" encoding="utf-8"?>
<sst xmlns="http://schemas.openxmlformats.org/spreadsheetml/2006/main" count="46" uniqueCount="40">
  <si>
    <t>Содержание дорог, в том числе:</t>
  </si>
  <si>
    <t>Строительство и ремонт тротуаров на улицах города, в том числе:</t>
  </si>
  <si>
    <t>Акцизы по подакцизным товарам (продукции), производимым на территории Российской Федерации</t>
  </si>
  <si>
    <t xml:space="preserve">Содержание автомобильных дорог  </t>
  </si>
  <si>
    <t xml:space="preserve">План </t>
  </si>
  <si>
    <t>Исполнено</t>
  </si>
  <si>
    <t xml:space="preserve">Зам. главы Администрации - начальника ФЭО                                                                </t>
  </si>
  <si>
    <t>Н.В.Черноморцева</t>
  </si>
  <si>
    <t>Приложение № 1</t>
  </si>
  <si>
    <t>Ремонт дорог, в том числе:</t>
  </si>
  <si>
    <t xml:space="preserve">Остаток денежных средств дорожного фонда на начало года </t>
  </si>
  <si>
    <t>Названий пока нет</t>
  </si>
  <si>
    <t>Налоговые и неналоговые доходы</t>
  </si>
  <si>
    <t>Область</t>
  </si>
  <si>
    <t>Местный  бюджет</t>
  </si>
  <si>
    <t xml:space="preserve">Межбюджетные трансферты, предоставляемые бюджету МО ГП "Город Малоярославец" из других бюджетов бюджетной системы РФ на ремонт дорог                                                        </t>
  </si>
  <si>
    <t xml:space="preserve">Расходы дорожного фонда, в том числе: </t>
  </si>
  <si>
    <t>Нанесение дорожной разметки на улицах города и пешеходных переходах</t>
  </si>
  <si>
    <t xml:space="preserve">Безопасность дорог в том числе:          </t>
  </si>
  <si>
    <t xml:space="preserve">На выполнение работ по паспортизации автомобильных дорог общего пользования местного значения </t>
  </si>
  <si>
    <t>Оказание услуг по строительно-технической экспертизе</t>
  </si>
  <si>
    <t>Ремонт тротуаров ул.Чистовича</t>
  </si>
  <si>
    <t>Приобретение, установка и содержание дорожных знаков, искуственных неровностей</t>
  </si>
  <si>
    <t>Остаток денежных средств дорожного фонда на 01 января 2023 года</t>
  </si>
  <si>
    <t>Отчет об исполнении дорожного фонда муниципального образования городское поселение "Город Малоярославец" за 2022 год</t>
  </si>
  <si>
    <r>
      <t xml:space="preserve">Ремонт автомобильных дорог </t>
    </r>
    <r>
      <rPr>
        <b/>
        <sz val="11"/>
        <rFont val="Times New Roman"/>
        <family val="1"/>
        <charset val="204"/>
      </rPr>
      <t>в том числе:</t>
    </r>
  </si>
  <si>
    <t xml:space="preserve">Ремонт автомобильных дорог </t>
  </si>
  <si>
    <t>область 70 239 699,19</t>
  </si>
  <si>
    <t>Установка стоек оцинкованных в грунт (асфальт) с бетонированием, поставке и монтажу дорожных знаков – 360,5 тыс. рублей;</t>
  </si>
  <si>
    <t xml:space="preserve">Строительно-техническая экспертиза дорог </t>
  </si>
  <si>
    <t xml:space="preserve">Инструментальная диагностика автомобильных дорог на улично-дорожной сети </t>
  </si>
  <si>
    <t xml:space="preserve">Ремонт тротуара по ул. Чистовича (от ул. Чистовича д. 24 до ул. Чистовича д. 15) </t>
  </si>
  <si>
    <t xml:space="preserve">Устройство тротуара на пересечении ул. Аузина с ул. Проезд Российских газовиков </t>
  </si>
  <si>
    <t>Решение Думы</t>
  </si>
  <si>
    <t>местный бюджет 7 447 133,32</t>
  </si>
  <si>
    <t>Итого бюджетные ассигнований Дорожного фонда составили</t>
  </si>
  <si>
    <t xml:space="preserve">в том числе: </t>
  </si>
  <si>
    <t xml:space="preserve"> задолженность по Решению Дело №А23-1237/2021(ремонт участка дороги по ул. Г.Соколова, протяженностью 0,375км</t>
  </si>
  <si>
    <t>Утверждены расходы по дорожному фонду решением городской Думы городского поселения «Город Малоярославец» № 237 от 22.12.2022 года</t>
  </si>
  <si>
    <t>Уточнили бюджетную роспись на сумму задолженности по Решению Дело №А23-1237/2021 на ремонт участка дороги по ул. Г.Соколова, протяженностью 0,375км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</si>
</sst>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9"/>
      <color rgb="FF000000"/>
      <name val="Cambria"/>
      <family val="2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" fontId="6" fillId="0" borderId="6">
      <alignment horizontal="right" vertical="center" shrinkToFit="1"/>
    </xf>
    <xf numFmtId="4" fontId="13" fillId="6" borderId="6">
      <alignment horizontal="right" vertical="top" shrinkToFit="1"/>
    </xf>
    <xf numFmtId="4" fontId="19" fillId="6" borderId="6">
      <alignment horizontal="right" vertical="top" shrinkToFit="1"/>
    </xf>
    <xf numFmtId="4" fontId="13" fillId="7" borderId="6">
      <alignment horizontal="right" vertical="top" shrinkToFit="1"/>
    </xf>
  </cellStyleXfs>
  <cellXfs count="96">
    <xf numFmtId="0" fontId="0" fillId="0" borderId="0" xfId="0"/>
    <xf numFmtId="0" fontId="2" fillId="0" borderId="0" xfId="0" applyFont="1"/>
    <xf numFmtId="4" fontId="3" fillId="0" borderId="1" xfId="0" applyNumberFormat="1" applyFont="1" applyFill="1" applyBorder="1" applyAlignment="1">
      <alignment horizontal="right"/>
    </xf>
    <xf numFmtId="4" fontId="2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/>
    <xf numFmtId="4" fontId="0" fillId="0" borderId="0" xfId="0" applyNumberFormat="1"/>
    <xf numFmtId="4" fontId="9" fillId="0" borderId="0" xfId="0" applyNumberFormat="1" applyFont="1"/>
    <xf numFmtId="4" fontId="10" fillId="0" borderId="0" xfId="0" applyNumberFormat="1" applyFont="1"/>
    <xf numFmtId="0" fontId="0" fillId="3" borderId="0" xfId="0" applyFill="1"/>
    <xf numFmtId="4" fontId="8" fillId="4" borderId="1" xfId="0" applyNumberFormat="1" applyFont="1" applyFill="1" applyBorder="1" applyAlignment="1"/>
    <xf numFmtId="4" fontId="0" fillId="0" borderId="0" xfId="0" applyNumberFormat="1" applyFill="1"/>
    <xf numFmtId="0" fontId="0" fillId="0" borderId="0" xfId="0" applyFill="1"/>
    <xf numFmtId="4" fontId="11" fillId="0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left" vertical="top" wrapText="1"/>
    </xf>
    <xf numFmtId="4" fontId="1" fillId="2" borderId="7" xfId="0" applyNumberFormat="1" applyFont="1" applyFill="1" applyBorder="1"/>
    <xf numFmtId="4" fontId="12" fillId="0" borderId="0" xfId="0" applyNumberFormat="1" applyFont="1" applyBorder="1"/>
    <xf numFmtId="4" fontId="1" fillId="2" borderId="0" xfId="0" applyNumberFormat="1" applyFont="1" applyFill="1" applyBorder="1"/>
    <xf numFmtId="0" fontId="0" fillId="0" borderId="0" xfId="0" applyBorder="1"/>
    <xf numFmtId="4" fontId="0" fillId="0" borderId="0" xfId="0" applyNumberFormat="1" applyBorder="1"/>
    <xf numFmtId="4" fontId="13" fillId="0" borderId="0" xfId="2" applyNumberFormat="1" applyFill="1" applyBorder="1" applyProtection="1">
      <alignment horizontal="right" vertical="top" shrinkToFit="1"/>
    </xf>
    <xf numFmtId="4" fontId="0" fillId="0" borderId="0" xfId="0" applyNumberFormat="1" applyAlignment="1">
      <alignment wrapText="1"/>
    </xf>
    <xf numFmtId="4" fontId="0" fillId="0" borderId="0" xfId="0" applyNumberFormat="1" applyAlignment="1"/>
    <xf numFmtId="0" fontId="14" fillId="0" borderId="1" xfId="0" applyFont="1" applyBorder="1" applyAlignment="1">
      <alignment horizontal="left"/>
    </xf>
    <xf numFmtId="0" fontId="16" fillId="0" borderId="8" xfId="0" applyFont="1" applyFill="1" applyBorder="1" applyAlignment="1">
      <alignment horizontal="left" vertical="center"/>
    </xf>
    <xf numFmtId="4" fontId="11" fillId="0" borderId="1" xfId="0" applyNumberFormat="1" applyFont="1" applyFill="1" applyBorder="1" applyAlignment="1">
      <alignment horizontal="right" wrapText="1"/>
    </xf>
    <xf numFmtId="0" fontId="11" fillId="0" borderId="2" xfId="0" applyFont="1" applyFill="1" applyBorder="1"/>
    <xf numFmtId="0" fontId="16" fillId="0" borderId="2" xfId="0" applyFont="1" applyBorder="1" applyAlignment="1">
      <alignment wrapText="1"/>
    </xf>
    <xf numFmtId="4" fontId="16" fillId="0" borderId="1" xfId="0" applyNumberFormat="1" applyFont="1" applyBorder="1" applyAlignment="1"/>
    <xf numFmtId="0" fontId="11" fillId="0" borderId="2" xfId="0" applyFont="1" applyBorder="1" applyAlignment="1">
      <alignment horizontal="left" vertical="center" wrapText="1"/>
    </xf>
    <xf numFmtId="4" fontId="11" fillId="0" borderId="2" xfId="0" applyNumberFormat="1" applyFont="1" applyFill="1" applyBorder="1" applyAlignment="1">
      <alignment wrapText="1"/>
    </xf>
    <xf numFmtId="4" fontId="11" fillId="0" borderId="1" xfId="0" applyNumberFormat="1" applyFont="1" applyFill="1" applyBorder="1" applyAlignment="1">
      <alignment wrapText="1"/>
    </xf>
    <xf numFmtId="0" fontId="15" fillId="2" borderId="2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/>
    <xf numFmtId="0" fontId="14" fillId="5" borderId="1" xfId="0" applyFont="1" applyFill="1" applyBorder="1"/>
    <xf numFmtId="4" fontId="14" fillId="5" borderId="1" xfId="0" applyNumberFormat="1" applyFont="1" applyFill="1" applyBorder="1"/>
    <xf numFmtId="0" fontId="16" fillId="0" borderId="1" xfId="0" applyNumberFormat="1" applyFont="1" applyBorder="1" applyAlignment="1">
      <alignment horizontal="left" vertical="center" wrapText="1"/>
    </xf>
    <xf numFmtId="4" fontId="16" fillId="0" borderId="1" xfId="0" applyNumberFormat="1" applyFont="1" applyFill="1" applyBorder="1"/>
    <xf numFmtId="4" fontId="16" fillId="0" borderId="1" xfId="0" applyNumberFormat="1" applyFont="1" applyBorder="1"/>
    <xf numFmtId="4" fontId="11" fillId="0" borderId="1" xfId="0" applyNumberFormat="1" applyFont="1" applyFill="1" applyBorder="1" applyAlignment="1"/>
    <xf numFmtId="4" fontId="17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horizontal="left" wrapText="1"/>
    </xf>
    <xf numFmtId="0" fontId="15" fillId="5" borderId="1" xfId="0" applyNumberFormat="1" applyFont="1" applyFill="1" applyBorder="1" applyAlignment="1">
      <alignment horizontal="left" vertical="center" wrapText="1"/>
    </xf>
    <xf numFmtId="4" fontId="15" fillId="5" borderId="1" xfId="0" applyNumberFormat="1" applyFont="1" applyFill="1" applyBorder="1" applyAlignment="1">
      <alignment horizontal="right" vertical="center" wrapText="1"/>
    </xf>
    <xf numFmtId="4" fontId="11" fillId="0" borderId="4" xfId="0" applyNumberFormat="1" applyFont="1" applyFill="1" applyBorder="1" applyAlignment="1">
      <alignment vertical="center"/>
    </xf>
    <xf numFmtId="0" fontId="17" fillId="0" borderId="4" xfId="0" applyNumberFormat="1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/>
    <xf numFmtId="4" fontId="15" fillId="5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/>
    <xf numFmtId="0" fontId="15" fillId="5" borderId="4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/>
    <xf numFmtId="0" fontId="15" fillId="0" borderId="0" xfId="0" applyFont="1"/>
    <xf numFmtId="0" fontId="16" fillId="0" borderId="0" xfId="0" applyFont="1"/>
    <xf numFmtId="0" fontId="11" fillId="0" borderId="1" xfId="0" applyNumberFormat="1" applyFont="1" applyFill="1" applyBorder="1" applyAlignment="1">
      <alignment horizontal="left" vertical="top" wrapText="1"/>
    </xf>
    <xf numFmtId="4" fontId="11" fillId="0" borderId="0" xfId="0" applyNumberFormat="1" applyFont="1" applyFill="1" applyBorder="1" applyAlignment="1"/>
    <xf numFmtId="4" fontId="16" fillId="0" borderId="0" xfId="0" applyNumberFormat="1" applyFont="1"/>
    <xf numFmtId="4" fontId="16" fillId="0" borderId="0" xfId="0" applyNumberFormat="1" applyFont="1" applyFill="1"/>
    <xf numFmtId="0" fontId="16" fillId="0" borderId="1" xfId="0" applyFont="1" applyBorder="1"/>
    <xf numFmtId="0" fontId="16" fillId="0" borderId="0" xfId="0" applyFont="1" applyFill="1"/>
    <xf numFmtId="0" fontId="1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" fontId="11" fillId="0" borderId="5" xfId="0" applyNumberFormat="1" applyFont="1" applyFill="1" applyBorder="1" applyAlignment="1">
      <alignment horizontal="right"/>
    </xf>
    <xf numFmtId="0" fontId="0" fillId="0" borderId="1" xfId="0" applyBorder="1"/>
    <xf numFmtId="4" fontId="0" fillId="0" borderId="1" xfId="0" applyNumberFormat="1" applyBorder="1" applyAlignment="1"/>
    <xf numFmtId="4" fontId="0" fillId="3" borderId="1" xfId="0" applyNumberFormat="1" applyFill="1" applyBorder="1"/>
    <xf numFmtId="4" fontId="0" fillId="0" borderId="1" xfId="0" applyNumberFormat="1" applyBorder="1"/>
    <xf numFmtId="4" fontId="19" fillId="0" borderId="0" xfId="3" applyNumberFormat="1" applyFill="1" applyBorder="1" applyProtection="1">
      <alignment horizontal="right" vertical="top" shrinkToFit="1"/>
    </xf>
    <xf numFmtId="4" fontId="11" fillId="0" borderId="1" xfId="0" applyNumberFormat="1" applyFont="1" applyFill="1" applyBorder="1" applyAlignment="1">
      <alignment vertical="center"/>
    </xf>
    <xf numFmtId="0" fontId="20" fillId="0" borderId="0" xfId="0" applyFont="1" applyAlignment="1" applyProtection="1">
      <alignment horizontal="right"/>
      <protection locked="0"/>
    </xf>
    <xf numFmtId="4" fontId="15" fillId="2" borderId="1" xfId="0" applyNumberFormat="1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right" wrapText="1"/>
    </xf>
    <xf numFmtId="0" fontId="17" fillId="0" borderId="1" xfId="0" applyNumberFormat="1" applyFont="1" applyFill="1" applyBorder="1" applyAlignment="1">
      <alignment horizontal="right" vertical="center" wrapText="1"/>
    </xf>
    <xf numFmtId="4" fontId="13" fillId="7" borderId="6" xfId="4" applyNumberFormat="1" applyProtection="1">
      <alignment horizontal="right" vertical="top" shrinkToFit="1"/>
    </xf>
    <xf numFmtId="3" fontId="0" fillId="0" borderId="0" xfId="0" applyNumberFormat="1"/>
    <xf numFmtId="4" fontId="11" fillId="0" borderId="5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top"/>
    </xf>
    <xf numFmtId="0" fontId="14" fillId="2" borderId="8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/>
    </xf>
    <xf numFmtId="4" fontId="14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0" fontId="14" fillId="2" borderId="4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left" vertical="center" wrapText="1" shrinkToFit="1"/>
    </xf>
    <xf numFmtId="0" fontId="14" fillId="2" borderId="5" xfId="0" applyFont="1" applyFill="1" applyBorder="1" applyAlignment="1">
      <alignment horizontal="left" vertical="center" wrapText="1" shrinkToFit="1"/>
    </xf>
    <xf numFmtId="0" fontId="4" fillId="0" borderId="3" xfId="0" applyFont="1" applyBorder="1" applyAlignment="1">
      <alignment horizontal="center" vertical="center" wrapText="1"/>
    </xf>
  </cellXfs>
  <cellStyles count="5">
    <cellStyle name="xl28" xfId="4"/>
    <cellStyle name="xl40" xfId="3"/>
    <cellStyle name="xl59" xfId="1"/>
    <cellStyle name="xl64" xfId="2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CCFFCC"/>
      <color rgb="FFFFCC99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2"/>
  <sheetViews>
    <sheetView tabSelected="1" zoomScale="120" zoomScaleNormal="120" workbookViewId="0">
      <selection activeCell="AD4" sqref="AD4"/>
    </sheetView>
  </sheetViews>
  <sheetFormatPr defaultRowHeight="15" x14ac:dyDescent="0.25"/>
  <cols>
    <col min="1" max="1" width="76.85546875" customWidth="1"/>
    <col min="2" max="2" width="16.7109375" hidden="1" customWidth="1"/>
    <col min="3" max="3" width="16" hidden="1" customWidth="1"/>
    <col min="4" max="4" width="27.5703125" hidden="1" customWidth="1"/>
    <col min="5" max="6" width="9.140625" hidden="1" customWidth="1"/>
    <col min="7" max="7" width="11.5703125" hidden="1" customWidth="1"/>
    <col min="8" max="8" width="14.28515625" hidden="1" customWidth="1"/>
    <col min="9" max="9" width="16.42578125" hidden="1" customWidth="1"/>
    <col min="10" max="10" width="9.140625" hidden="1" customWidth="1"/>
    <col min="11" max="11" width="22.140625" hidden="1" customWidth="1"/>
    <col min="12" max="12" width="14" hidden="1" customWidth="1"/>
    <col min="13" max="14" width="9.140625" hidden="1" customWidth="1"/>
    <col min="15" max="15" width="14.85546875" hidden="1" customWidth="1"/>
    <col min="16" max="16" width="13.85546875" hidden="1" customWidth="1"/>
    <col min="17" max="17" width="17.42578125" hidden="1" customWidth="1"/>
    <col min="18" max="18" width="14.5703125" hidden="1" customWidth="1"/>
    <col min="19" max="19" width="12.140625" hidden="1" customWidth="1"/>
    <col min="20" max="20" width="0" hidden="1" customWidth="1"/>
    <col min="21" max="21" width="18.85546875" hidden="1" customWidth="1"/>
    <col min="22" max="22" width="12.42578125" hidden="1" customWidth="1"/>
    <col min="23" max="23" width="12.140625" hidden="1" customWidth="1"/>
    <col min="24" max="25" width="0" hidden="1" customWidth="1"/>
    <col min="26" max="26" width="11.28515625" hidden="1" customWidth="1"/>
    <col min="27" max="27" width="0" hidden="1" customWidth="1"/>
    <col min="28" max="28" width="17.5703125" hidden="1" customWidth="1"/>
    <col min="29" max="29" width="15.85546875" hidden="1" customWidth="1"/>
    <col min="30" max="30" width="15.7109375" customWidth="1"/>
    <col min="32" max="32" width="11.7109375" bestFit="1" customWidth="1"/>
  </cols>
  <sheetData>
    <row r="1" spans="1:32" ht="18.75" x14ac:dyDescent="0.3">
      <c r="A1" s="5"/>
      <c r="B1" s="5"/>
      <c r="C1" s="6" t="s">
        <v>8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88" t="s">
        <v>8</v>
      </c>
    </row>
    <row r="2" spans="1:32" ht="53.25" customHeight="1" x14ac:dyDescent="0.25">
      <c r="A2" s="95" t="s">
        <v>24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</row>
    <row r="3" spans="1:32" ht="30.75" customHeight="1" x14ac:dyDescent="0.25">
      <c r="A3" s="83" t="s">
        <v>38</v>
      </c>
      <c r="B3" s="84"/>
      <c r="C3" s="84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89">
        <v>100102107.98999999</v>
      </c>
      <c r="AF3" s="81"/>
    </row>
    <row r="4" spans="1:32" ht="29.25" customHeight="1" x14ac:dyDescent="0.25">
      <c r="A4" s="90" t="s">
        <v>39</v>
      </c>
      <c r="B4" s="84"/>
      <c r="C4" s="84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45">
        <v>559518.12</v>
      </c>
      <c r="AF4" s="81"/>
    </row>
    <row r="5" spans="1:32" ht="30" hidden="1" customHeight="1" x14ac:dyDescent="0.25">
      <c r="A5" s="84"/>
      <c r="B5" s="84"/>
      <c r="C5" s="85" t="s">
        <v>33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86">
        <f>AD3+AD4</f>
        <v>100661626.11</v>
      </c>
    </row>
    <row r="6" spans="1:32" ht="16.5" hidden="1" customHeight="1" x14ac:dyDescent="0.25">
      <c r="A6" s="30" t="s">
        <v>10</v>
      </c>
      <c r="B6" s="4"/>
      <c r="C6" s="82">
        <v>9053214.7599999979</v>
      </c>
    </row>
    <row r="7" spans="1:32" ht="16.5" hidden="1" customHeight="1" x14ac:dyDescent="0.25">
      <c r="A7" s="91" t="s">
        <v>35</v>
      </c>
      <c r="B7" s="38" t="s">
        <v>4</v>
      </c>
      <c r="C7" s="39" t="s">
        <v>5</v>
      </c>
    </row>
    <row r="8" spans="1:32" ht="18.75" customHeight="1" x14ac:dyDescent="0.25">
      <c r="A8" s="92" t="s">
        <v>35</v>
      </c>
      <c r="B8" s="77">
        <f>B15</f>
        <v>96961935.340000004</v>
      </c>
      <c r="C8" s="77">
        <f>100661626.11-559518.12</f>
        <v>100102107.98999999</v>
      </c>
      <c r="U8" s="74"/>
      <c r="AB8" s="9">
        <v>97438250.530000001</v>
      </c>
      <c r="AC8" s="9">
        <f>C8-AB8</f>
        <v>2663857.4599999934</v>
      </c>
      <c r="AD8" s="77">
        <v>100661626.11</v>
      </c>
    </row>
    <row r="9" spans="1:32" ht="14.25" customHeight="1" x14ac:dyDescent="0.25">
      <c r="A9" s="87" t="s">
        <v>36</v>
      </c>
      <c r="B9" s="77"/>
      <c r="C9" s="77"/>
      <c r="U9" s="74"/>
      <c r="AB9" s="9"/>
      <c r="AC9" s="9"/>
      <c r="AD9" s="77"/>
    </row>
    <row r="10" spans="1:32" ht="18.75" customHeight="1" x14ac:dyDescent="0.25">
      <c r="A10" s="30" t="s">
        <v>10</v>
      </c>
      <c r="B10" s="31">
        <f>C6</f>
        <v>9053214.7599999979</v>
      </c>
      <c r="C10" s="31">
        <v>9053214.7599999979</v>
      </c>
      <c r="U10" s="74"/>
      <c r="AC10" s="9">
        <v>559518.12</v>
      </c>
      <c r="AD10" s="31">
        <v>9053214.7599999979</v>
      </c>
    </row>
    <row r="11" spans="1:32" ht="18.95" customHeight="1" x14ac:dyDescent="0.25">
      <c r="A11" s="32" t="s">
        <v>12</v>
      </c>
      <c r="B11" s="46">
        <f>B8-B10-B12-B13</f>
        <v>15439824.88000001</v>
      </c>
      <c r="C11" s="46">
        <f>C15-C10-C12-C13</f>
        <v>13227730.360000014</v>
      </c>
      <c r="V11" s="62"/>
      <c r="AD11" s="46">
        <f>AD15-AD10-AD12-AD13</f>
        <v>13787248.480000019</v>
      </c>
    </row>
    <row r="12" spans="1:32" ht="33" customHeight="1" x14ac:dyDescent="0.25">
      <c r="A12" s="33" t="s">
        <v>2</v>
      </c>
      <c r="B12" s="34">
        <v>3776710</v>
      </c>
      <c r="C12" s="34">
        <v>4358088.0999999996</v>
      </c>
      <c r="H12" s="9"/>
      <c r="O12" s="9"/>
      <c r="AD12" s="34">
        <v>4358088.0999999996</v>
      </c>
    </row>
    <row r="13" spans="1:32" ht="36" customHeight="1" x14ac:dyDescent="0.25">
      <c r="A13" s="35" t="s">
        <v>15</v>
      </c>
      <c r="B13" s="36">
        <v>68692185.700000003</v>
      </c>
      <c r="C13" s="37">
        <v>70239699.189999998</v>
      </c>
      <c r="AD13" s="37">
        <v>70239699.189999998</v>
      </c>
    </row>
    <row r="14" spans="1:32" ht="21" hidden="1" customHeight="1" x14ac:dyDescent="0.25">
      <c r="A14" s="93" t="s">
        <v>16</v>
      </c>
      <c r="B14" s="38" t="s">
        <v>4</v>
      </c>
      <c r="C14" s="39" t="s">
        <v>5</v>
      </c>
      <c r="O14" s="9">
        <v>66915391.159999996</v>
      </c>
      <c r="P14" s="9">
        <v>63018714.880000003</v>
      </c>
      <c r="Q14" s="9">
        <f>Q15-C47</f>
        <v>-3223375.5799999833</v>
      </c>
      <c r="AD14" s="39" t="s">
        <v>5</v>
      </c>
    </row>
    <row r="15" spans="1:32" ht="20.25" customHeight="1" x14ac:dyDescent="0.35">
      <c r="A15" s="94"/>
      <c r="B15" s="40">
        <f>B16+B21+B32+B41</f>
        <v>96961935.340000004</v>
      </c>
      <c r="C15" s="40">
        <f>C16+C21+C32+C41</f>
        <v>96878732.410000011</v>
      </c>
      <c r="D15" s="11"/>
      <c r="H15" s="22"/>
      <c r="I15" s="23"/>
      <c r="J15" s="22"/>
      <c r="K15" s="22"/>
      <c r="L15" s="21" t="e">
        <f>L16+L21+L32+L41+#REF!</f>
        <v>#REF!</v>
      </c>
      <c r="O15" s="27"/>
      <c r="P15" s="27"/>
      <c r="Q15" s="9">
        <f>O15-P15</f>
        <v>0</v>
      </c>
      <c r="AD15" s="40">
        <f>AD16+AD21+AD32+AD41</f>
        <v>97438250.530000016</v>
      </c>
    </row>
    <row r="16" spans="1:32" ht="18.95" customHeight="1" x14ac:dyDescent="0.3">
      <c r="A16" s="41" t="s">
        <v>0</v>
      </c>
      <c r="B16" s="42">
        <f>B17+B18+B19+B20</f>
        <v>15000000</v>
      </c>
      <c r="C16" s="42">
        <f>C17+C18+C19+C20</f>
        <v>15000000</v>
      </c>
      <c r="D16" s="10"/>
      <c r="H16" s="24"/>
      <c r="I16" s="25"/>
      <c r="J16" s="24"/>
      <c r="K16" s="24"/>
      <c r="O16" s="9"/>
      <c r="P16" s="9"/>
      <c r="U16" s="74"/>
      <c r="AB16" s="9"/>
      <c r="AD16" s="42">
        <f>AD17+AD18+AD19+AD20</f>
        <v>15000000</v>
      </c>
    </row>
    <row r="17" spans="1:30" ht="18.95" customHeight="1" x14ac:dyDescent="0.25">
      <c r="A17" s="43" t="s">
        <v>3</v>
      </c>
      <c r="B17" s="44">
        <v>15000000</v>
      </c>
      <c r="C17" s="45">
        <v>15000000</v>
      </c>
      <c r="D17" s="14"/>
      <c r="H17" s="26"/>
      <c r="I17" s="24"/>
      <c r="J17" s="24"/>
      <c r="K17" s="24"/>
      <c r="AD17" s="45">
        <v>15000000</v>
      </c>
    </row>
    <row r="18" spans="1:30" ht="21.75" hidden="1" customHeight="1" x14ac:dyDescent="0.25">
      <c r="A18" s="18"/>
      <c r="B18" s="16"/>
      <c r="C18" s="16"/>
      <c r="D18" s="14"/>
      <c r="H18" s="25"/>
      <c r="I18" s="24"/>
      <c r="J18" s="24"/>
      <c r="K18" s="24"/>
      <c r="AD18" s="16"/>
    </row>
    <row r="19" spans="1:30" ht="36.75" hidden="1" customHeight="1" x14ac:dyDescent="0.25">
      <c r="A19" s="18"/>
      <c r="B19" s="46"/>
      <c r="C19" s="47"/>
      <c r="D19" s="15"/>
      <c r="H19" s="24"/>
      <c r="I19" s="24"/>
      <c r="J19" s="24"/>
      <c r="K19" s="24"/>
      <c r="AD19" s="47"/>
    </row>
    <row r="20" spans="1:30" ht="29.25" hidden="1" customHeight="1" x14ac:dyDescent="0.25">
      <c r="A20" s="48"/>
      <c r="B20" s="47"/>
      <c r="C20" s="47"/>
      <c r="H20" s="24"/>
      <c r="I20" s="24"/>
      <c r="J20" s="24"/>
      <c r="K20" s="24"/>
      <c r="AD20" s="47"/>
    </row>
    <row r="21" spans="1:30" ht="26.25" customHeight="1" x14ac:dyDescent="0.25">
      <c r="A21" s="49" t="s">
        <v>1</v>
      </c>
      <c r="B21" s="50">
        <f>SUM(B22:B31)</f>
        <v>1890318.29</v>
      </c>
      <c r="C21" s="50">
        <f>SUM(C22:C31)</f>
        <v>598899</v>
      </c>
      <c r="H21" s="25"/>
      <c r="I21" s="24"/>
      <c r="J21" s="24"/>
      <c r="K21" s="24"/>
      <c r="AD21" s="50">
        <f>SUM(AD22:AD31)</f>
        <v>598899</v>
      </c>
    </row>
    <row r="22" spans="1:30" ht="28.5" customHeight="1" x14ac:dyDescent="0.25">
      <c r="A22" s="18" t="s">
        <v>31</v>
      </c>
      <c r="B22" s="51"/>
      <c r="C22" s="51">
        <v>400000</v>
      </c>
      <c r="D22" s="12" t="s">
        <v>11</v>
      </c>
      <c r="AD22" s="51">
        <v>400000</v>
      </c>
    </row>
    <row r="23" spans="1:30" ht="28.5" customHeight="1" x14ac:dyDescent="0.25">
      <c r="A23" s="61" t="s">
        <v>32</v>
      </c>
      <c r="B23" s="51">
        <f>127303.2+1145716.8+104750+512548.29</f>
        <v>1890318.29</v>
      </c>
      <c r="C23" s="51">
        <v>198899</v>
      </c>
      <c r="AD23" s="51">
        <v>198899</v>
      </c>
    </row>
    <row r="24" spans="1:30" ht="18" hidden="1" customHeight="1" x14ac:dyDescent="0.25">
      <c r="A24" s="61" t="s">
        <v>21</v>
      </c>
      <c r="B24" s="75"/>
      <c r="C24" s="51"/>
      <c r="AD24" s="51"/>
    </row>
    <row r="25" spans="1:30" ht="18.75" hidden="1" customHeight="1" x14ac:dyDescent="0.25">
      <c r="A25" s="61"/>
      <c r="B25" s="75"/>
      <c r="C25" s="16"/>
      <c r="AD25" s="16"/>
    </row>
    <row r="26" spans="1:30" ht="24" hidden="1" customHeight="1" x14ac:dyDescent="0.25">
      <c r="A26" s="61"/>
      <c r="B26" s="75"/>
      <c r="C26" s="16"/>
      <c r="AD26" s="16"/>
    </row>
    <row r="27" spans="1:30" ht="23.25" hidden="1" customHeight="1" x14ac:dyDescent="0.25">
      <c r="A27" s="18"/>
      <c r="B27" s="47"/>
      <c r="C27" s="47"/>
      <c r="AD27" s="47"/>
    </row>
    <row r="28" spans="1:30" ht="13.5" hidden="1" customHeight="1" x14ac:dyDescent="0.25">
      <c r="A28" s="52"/>
      <c r="B28" s="47"/>
      <c r="C28" s="47"/>
      <c r="AD28" s="47"/>
    </row>
    <row r="29" spans="1:30" ht="16.5" hidden="1" customHeight="1" x14ac:dyDescent="0.25">
      <c r="A29" s="52"/>
      <c r="B29" s="47"/>
      <c r="C29" s="47"/>
      <c r="AD29" s="47"/>
    </row>
    <row r="30" spans="1:30" ht="15" hidden="1" customHeight="1" x14ac:dyDescent="0.25">
      <c r="A30" s="52"/>
      <c r="B30" s="47"/>
      <c r="C30" s="47"/>
      <c r="AD30" s="47"/>
    </row>
    <row r="31" spans="1:30" ht="25.5" hidden="1" customHeight="1" x14ac:dyDescent="0.25">
      <c r="A31" s="53"/>
      <c r="B31" s="54"/>
      <c r="C31" s="47"/>
      <c r="AD31" s="47"/>
    </row>
    <row r="32" spans="1:30" ht="23.25" customHeight="1" x14ac:dyDescent="0.25">
      <c r="A32" s="49" t="s">
        <v>9</v>
      </c>
      <c r="B32" s="55">
        <f>SUM(B33:B40)</f>
        <v>76687580.450000003</v>
      </c>
      <c r="C32" s="55">
        <f>SUM(C33:C40)</f>
        <v>78438357.510000005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7" t="s">
        <v>13</v>
      </c>
      <c r="P32" s="68" t="s">
        <v>14</v>
      </c>
      <c r="AD32" s="55">
        <f>SUM(AD33:AD40)</f>
        <v>78997875.63000001</v>
      </c>
    </row>
    <row r="33" spans="1:30" ht="21.75" customHeight="1" x14ac:dyDescent="0.25">
      <c r="A33" s="18" t="s">
        <v>26</v>
      </c>
      <c r="B33" s="46">
        <f>2468028.9+1651905.89-354556.27+318828.12+2071761.6-512548.29-1535408.4</f>
        <v>4108011.5500000003</v>
      </c>
      <c r="C33" s="16"/>
      <c r="D33" s="66"/>
      <c r="E33" s="60"/>
      <c r="F33" s="60"/>
      <c r="G33" s="60"/>
      <c r="H33" s="65"/>
      <c r="I33" s="60"/>
      <c r="J33" s="60"/>
      <c r="K33" s="60"/>
      <c r="L33" s="13">
        <v>4765949.68</v>
      </c>
      <c r="M33" s="60"/>
      <c r="N33" s="60"/>
      <c r="O33" s="65"/>
      <c r="P33" s="65"/>
      <c r="AD33" s="16"/>
    </row>
    <row r="34" spans="1:30" ht="18.75" customHeight="1" x14ac:dyDescent="0.25">
      <c r="A34" s="18" t="s">
        <v>25</v>
      </c>
      <c r="B34" s="16">
        <v>72307563.900000006</v>
      </c>
      <c r="C34" s="16">
        <f>77686832.51</f>
        <v>77686832.510000005</v>
      </c>
      <c r="D34" s="66"/>
      <c r="E34" s="60"/>
      <c r="F34" s="60"/>
      <c r="G34" s="60"/>
      <c r="H34" s="65"/>
      <c r="I34" s="60"/>
      <c r="J34" s="60"/>
      <c r="K34" s="60"/>
      <c r="L34" s="8">
        <f>9000000-9000000</f>
        <v>0</v>
      </c>
      <c r="M34" s="60"/>
      <c r="N34" s="60"/>
      <c r="O34" s="65"/>
      <c r="P34" s="65"/>
      <c r="AD34" s="16">
        <f>77686832.51</f>
        <v>77686832.510000005</v>
      </c>
    </row>
    <row r="35" spans="1:30" ht="15" customHeight="1" x14ac:dyDescent="0.25">
      <c r="A35" s="78" t="s">
        <v>27</v>
      </c>
      <c r="B35" s="47"/>
      <c r="C35" s="16"/>
      <c r="D35" s="66"/>
      <c r="E35" s="60"/>
      <c r="F35" s="60"/>
      <c r="G35" s="60"/>
      <c r="H35" s="65"/>
      <c r="I35" s="60"/>
      <c r="J35" s="60"/>
      <c r="K35" s="60"/>
      <c r="L35" s="7">
        <v>3947141</v>
      </c>
      <c r="M35" s="60"/>
      <c r="N35" s="60"/>
      <c r="O35" s="65"/>
      <c r="P35" s="65"/>
      <c r="AD35" s="16"/>
    </row>
    <row r="36" spans="1:30" ht="17.25" customHeight="1" x14ac:dyDescent="0.25">
      <c r="A36" s="79" t="s">
        <v>34</v>
      </c>
      <c r="B36" s="56"/>
      <c r="C36" s="16"/>
      <c r="D36" s="64"/>
      <c r="E36" s="60"/>
      <c r="F36" s="60"/>
      <c r="G36" s="63">
        <f>C36-H36</f>
        <v>-8799694.3399999999</v>
      </c>
      <c r="H36" s="45">
        <f>O36+P36</f>
        <v>8799694.3399999999</v>
      </c>
      <c r="I36" s="60"/>
      <c r="J36" s="60"/>
      <c r="K36" s="60"/>
      <c r="L36" s="2">
        <v>8799694.3399999999</v>
      </c>
      <c r="M36" s="60"/>
      <c r="N36" s="60"/>
      <c r="O36" s="34">
        <v>8380661.2800000003</v>
      </c>
      <c r="P36" s="34">
        <v>419033.06</v>
      </c>
      <c r="Z36" s="9">
        <f>B33-B36</f>
        <v>4108011.5500000003</v>
      </c>
      <c r="AD36" s="16"/>
    </row>
    <row r="37" spans="1:30" ht="30" customHeight="1" x14ac:dyDescent="0.25">
      <c r="A37" s="79" t="s">
        <v>37</v>
      </c>
      <c r="B37" s="56"/>
      <c r="C37" s="16"/>
      <c r="D37" s="64"/>
      <c r="E37" s="60"/>
      <c r="F37" s="60"/>
      <c r="G37" s="63"/>
      <c r="H37" s="45"/>
      <c r="I37" s="60"/>
      <c r="J37" s="60"/>
      <c r="K37" s="60"/>
      <c r="L37" s="2"/>
      <c r="M37" s="60"/>
      <c r="N37" s="60"/>
      <c r="O37" s="34"/>
      <c r="P37" s="34"/>
      <c r="Z37" s="9"/>
      <c r="AD37" s="16">
        <v>559518.12</v>
      </c>
    </row>
    <row r="38" spans="1:30" ht="24" customHeight="1" x14ac:dyDescent="0.25">
      <c r="A38" s="18" t="s">
        <v>29</v>
      </c>
      <c r="B38" s="46">
        <f>500000+47500-500000</f>
        <v>47500</v>
      </c>
      <c r="C38" s="16">
        <v>47500</v>
      </c>
      <c r="D38" s="64"/>
      <c r="E38" s="60"/>
      <c r="F38" s="60"/>
      <c r="G38" s="63">
        <f t="shared" ref="G38:G39" si="0">C38-H38</f>
        <v>-6210129.7400000002</v>
      </c>
      <c r="H38" s="45">
        <f t="shared" ref="H38:H39" si="1">O38+P38</f>
        <v>6257629.7400000002</v>
      </c>
      <c r="I38" s="60"/>
      <c r="J38" s="60"/>
      <c r="K38" s="60"/>
      <c r="L38" s="2">
        <v>6257629.7400000002</v>
      </c>
      <c r="M38" s="60"/>
      <c r="N38" s="60"/>
      <c r="O38" s="34">
        <v>5959647.3700000001</v>
      </c>
      <c r="P38" s="34">
        <v>297982.37</v>
      </c>
      <c r="AD38" s="16">
        <v>47500</v>
      </c>
    </row>
    <row r="39" spans="1:30" ht="31.5" customHeight="1" x14ac:dyDescent="0.25">
      <c r="A39" s="18" t="s">
        <v>19</v>
      </c>
      <c r="B39" s="46">
        <f>150000+17000</f>
        <v>167000</v>
      </c>
      <c r="C39" s="16">
        <v>166250</v>
      </c>
      <c r="D39" s="64"/>
      <c r="E39" s="60"/>
      <c r="F39" s="60"/>
      <c r="G39" s="63">
        <f t="shared" si="0"/>
        <v>-9739698.0899999999</v>
      </c>
      <c r="H39" s="45">
        <f t="shared" si="1"/>
        <v>9905948.0899999999</v>
      </c>
      <c r="I39" s="60"/>
      <c r="J39" s="60"/>
      <c r="K39" s="60"/>
      <c r="L39" s="2">
        <v>9905948.0899999999</v>
      </c>
      <c r="M39" s="60"/>
      <c r="N39" s="60"/>
      <c r="O39" s="34">
        <f>9310647.57+0.03</f>
        <v>9310647.5999999996</v>
      </c>
      <c r="P39" s="34">
        <f>123588.68+471711.81</f>
        <v>595300.49</v>
      </c>
      <c r="AD39" s="16">
        <v>166250</v>
      </c>
    </row>
    <row r="40" spans="1:30" ht="24" customHeight="1" x14ac:dyDescent="0.25">
      <c r="A40" s="19" t="s">
        <v>30</v>
      </c>
      <c r="B40" s="46">
        <v>57505</v>
      </c>
      <c r="C40" s="16">
        <v>537775</v>
      </c>
      <c r="D40" s="64"/>
      <c r="E40" s="60"/>
      <c r="F40" s="60"/>
      <c r="G40" s="63"/>
      <c r="H40" s="45"/>
      <c r="I40" s="60"/>
      <c r="J40" s="60"/>
      <c r="K40" s="60"/>
      <c r="L40" s="2"/>
      <c r="M40" s="60"/>
      <c r="N40" s="60"/>
      <c r="O40" s="34"/>
      <c r="P40" s="34"/>
      <c r="AD40" s="16">
        <v>537775</v>
      </c>
    </row>
    <row r="41" spans="1:30" ht="18.75" customHeight="1" x14ac:dyDescent="0.25">
      <c r="A41" s="57" t="s">
        <v>18</v>
      </c>
      <c r="B41" s="55">
        <f>SUM(B42:B46)</f>
        <v>3384036.5999999996</v>
      </c>
      <c r="C41" s="55">
        <f>SUM(C42:C46)</f>
        <v>2841475.9</v>
      </c>
      <c r="D41" s="72"/>
      <c r="E41" s="70"/>
      <c r="F41" s="70"/>
      <c r="G41" s="70"/>
      <c r="H41" s="70"/>
      <c r="I41" s="70"/>
      <c r="J41" s="70"/>
      <c r="K41" s="73"/>
      <c r="L41" s="73"/>
      <c r="M41" s="70"/>
      <c r="N41" s="70"/>
      <c r="O41" s="71"/>
      <c r="P41" s="71"/>
      <c r="AD41" s="55">
        <f>SUM(AD42:AD46)</f>
        <v>2841475.9</v>
      </c>
    </row>
    <row r="42" spans="1:30" ht="24" customHeight="1" x14ac:dyDescent="0.25">
      <c r="A42" s="19" t="s">
        <v>17</v>
      </c>
      <c r="B42" s="16">
        <f>1000000+386133.2+1535408.4</f>
        <v>2921541.5999999996</v>
      </c>
      <c r="C42" s="69">
        <f>1386133.2+995547.7</f>
        <v>2381680.9</v>
      </c>
      <c r="D42" s="14"/>
      <c r="K42" s="9"/>
      <c r="L42" s="9"/>
      <c r="O42" s="28"/>
      <c r="P42" s="28"/>
      <c r="AD42" s="69">
        <f>1386133.2+995547.7</f>
        <v>2381680.9</v>
      </c>
    </row>
    <row r="43" spans="1:30" ht="27" customHeight="1" x14ac:dyDescent="0.25">
      <c r="A43" s="19" t="s">
        <v>22</v>
      </c>
      <c r="B43" s="16">
        <v>462495</v>
      </c>
      <c r="C43" s="16">
        <f>99300+360495</f>
        <v>459795</v>
      </c>
      <c r="D43" s="14"/>
      <c r="O43" s="28"/>
      <c r="P43" s="28"/>
      <c r="AD43" s="16">
        <f>99300+360495</f>
        <v>459795</v>
      </c>
    </row>
    <row r="44" spans="1:30" ht="30.75" hidden="1" customHeight="1" x14ac:dyDescent="0.25">
      <c r="A44" s="19" t="s">
        <v>28</v>
      </c>
      <c r="B44" s="16"/>
      <c r="C44" s="16"/>
      <c r="D44" s="14"/>
      <c r="O44" s="28"/>
      <c r="P44" s="28"/>
      <c r="AD44" s="16"/>
    </row>
    <row r="45" spans="1:30" ht="30.75" hidden="1" customHeight="1" x14ac:dyDescent="0.25">
      <c r="A45" s="19"/>
      <c r="B45" s="16"/>
      <c r="C45" s="16"/>
      <c r="D45" s="14"/>
      <c r="O45" s="28"/>
      <c r="P45" s="28"/>
      <c r="AD45" s="16"/>
    </row>
    <row r="46" spans="1:30" ht="16.5" hidden="1" customHeight="1" x14ac:dyDescent="0.25">
      <c r="A46" s="20"/>
      <c r="B46" s="16"/>
      <c r="C46" s="16"/>
      <c r="D46" s="14"/>
      <c r="O46" s="28"/>
      <c r="P46" s="28"/>
      <c r="AD46" s="16"/>
    </row>
    <row r="47" spans="1:30" ht="18" customHeight="1" x14ac:dyDescent="0.25">
      <c r="A47" s="29" t="s">
        <v>23</v>
      </c>
      <c r="B47" s="58"/>
      <c r="C47" s="45">
        <f>C8-C15</f>
        <v>3223375.5799999833</v>
      </c>
      <c r="O47" s="28"/>
      <c r="P47" s="28"/>
      <c r="V47" s="28"/>
      <c r="AD47" s="45">
        <f>AD8-AD15</f>
        <v>3223375.5799999833</v>
      </c>
    </row>
    <row r="48" spans="1:30" ht="25.5" hidden="1" customHeight="1" x14ac:dyDescent="0.25">
      <c r="A48" s="59" t="s">
        <v>6</v>
      </c>
      <c r="B48" s="60"/>
      <c r="C48" s="76" t="s">
        <v>7</v>
      </c>
      <c r="O48" s="28"/>
      <c r="P48" s="28"/>
    </row>
    <row r="49" spans="1:16" ht="15.75" x14ac:dyDescent="0.25">
      <c r="A49" s="1"/>
      <c r="B49" s="3"/>
      <c r="O49" s="28"/>
      <c r="P49" s="28"/>
    </row>
    <row r="50" spans="1:16" ht="15.75" hidden="1" x14ac:dyDescent="0.25">
      <c r="A50" s="1"/>
      <c r="B50" s="80">
        <v>104072750.91</v>
      </c>
      <c r="O50" s="28"/>
      <c r="P50" s="28"/>
    </row>
    <row r="51" spans="1:16" ht="15.75" hidden="1" x14ac:dyDescent="0.25">
      <c r="A51" s="1"/>
      <c r="B51" s="1"/>
      <c r="O51" s="28"/>
      <c r="P51" s="28"/>
    </row>
    <row r="52" spans="1:16" ht="15.75" hidden="1" x14ac:dyDescent="0.25">
      <c r="A52" s="1"/>
      <c r="B52" s="3">
        <v>104072750.91</v>
      </c>
      <c r="O52" s="28"/>
      <c r="P52" s="28"/>
    </row>
    <row r="53" spans="1:16" ht="15.75" hidden="1" x14ac:dyDescent="0.25">
      <c r="A53" s="1"/>
      <c r="B53" s="3">
        <f>B15-B52</f>
        <v>-7110815.5699999928</v>
      </c>
      <c r="O53" s="28"/>
      <c r="P53" s="28"/>
    </row>
    <row r="54" spans="1:16" ht="15.75" hidden="1" x14ac:dyDescent="0.25">
      <c r="A54" s="1" t="s">
        <v>20</v>
      </c>
      <c r="B54" s="1"/>
      <c r="O54" s="28"/>
      <c r="P54" s="28"/>
    </row>
    <row r="55" spans="1:16" ht="15.75" hidden="1" x14ac:dyDescent="0.25">
      <c r="A55" s="1"/>
      <c r="B55" s="1"/>
      <c r="O55" s="28"/>
      <c r="P55" s="28"/>
    </row>
    <row r="56" spans="1:16" ht="15.75" hidden="1" x14ac:dyDescent="0.25">
      <c r="A56" s="1"/>
      <c r="B56" s="1"/>
      <c r="C56" s="9">
        <v>3223375.5799999982</v>
      </c>
      <c r="O56" s="28"/>
      <c r="P56" s="28"/>
    </row>
    <row r="57" spans="1:16" ht="15.75" x14ac:dyDescent="0.25">
      <c r="A57" s="1"/>
      <c r="B57" s="1"/>
      <c r="O57" s="28"/>
      <c r="P57" s="28"/>
    </row>
    <row r="58" spans="1:16" ht="15.75" x14ac:dyDescent="0.25">
      <c r="A58" s="1"/>
      <c r="B58" s="1"/>
      <c r="O58" s="28"/>
      <c r="P58" s="28"/>
    </row>
    <row r="59" spans="1:16" ht="15.75" x14ac:dyDescent="0.25">
      <c r="A59" s="1"/>
      <c r="B59" s="1"/>
      <c r="O59" s="28"/>
      <c r="P59" s="28"/>
    </row>
    <row r="60" spans="1:16" ht="15.75" x14ac:dyDescent="0.25">
      <c r="A60" s="1"/>
      <c r="B60" s="1"/>
      <c r="O60" s="28"/>
      <c r="P60" s="28"/>
    </row>
    <row r="61" spans="1:16" ht="15.75" x14ac:dyDescent="0.25">
      <c r="A61" s="1"/>
      <c r="B61" s="1"/>
      <c r="O61" s="28"/>
      <c r="P61" s="28"/>
    </row>
    <row r="62" spans="1:16" ht="15.75" x14ac:dyDescent="0.25">
      <c r="A62" s="1"/>
      <c r="B62" s="1"/>
      <c r="O62" s="28"/>
      <c r="P62" s="28"/>
    </row>
    <row r="63" spans="1:16" ht="15.75" x14ac:dyDescent="0.25">
      <c r="A63" s="1"/>
      <c r="B63" s="1"/>
      <c r="O63" s="28"/>
      <c r="P63" s="28"/>
    </row>
    <row r="64" spans="1:16" ht="15.75" x14ac:dyDescent="0.25">
      <c r="A64" s="1"/>
      <c r="B64" s="1"/>
      <c r="O64" s="28"/>
      <c r="P64" s="28"/>
    </row>
    <row r="65" spans="1:16" ht="15.75" x14ac:dyDescent="0.25">
      <c r="A65" s="1"/>
      <c r="B65" s="1"/>
      <c r="O65" s="28"/>
      <c r="P65" s="28"/>
    </row>
    <row r="66" spans="1:16" ht="15.75" x14ac:dyDescent="0.25">
      <c r="A66" s="1"/>
      <c r="B66" s="1"/>
      <c r="O66" s="28"/>
      <c r="P66" s="28"/>
    </row>
    <row r="67" spans="1:16" ht="15.75" x14ac:dyDescent="0.25">
      <c r="A67" s="1"/>
      <c r="B67" s="1"/>
      <c r="O67" s="28"/>
      <c r="P67" s="28"/>
    </row>
    <row r="68" spans="1:16" ht="15.75" x14ac:dyDescent="0.25">
      <c r="A68" s="1"/>
      <c r="B68" s="1"/>
      <c r="O68" s="28"/>
      <c r="P68" s="28"/>
    </row>
    <row r="69" spans="1:16" ht="15.75" x14ac:dyDescent="0.25">
      <c r="A69" s="1"/>
      <c r="B69" s="1"/>
      <c r="O69" s="28"/>
      <c r="P69" s="28"/>
    </row>
    <row r="70" spans="1:16" ht="15.75" x14ac:dyDescent="0.25">
      <c r="A70" s="1"/>
      <c r="B70" s="1"/>
      <c r="O70" s="28"/>
      <c r="P70" s="28"/>
    </row>
    <row r="71" spans="1:16" ht="15.75" x14ac:dyDescent="0.25">
      <c r="A71" s="1"/>
      <c r="B71" s="1"/>
      <c r="O71" s="28"/>
      <c r="P71" s="28"/>
    </row>
    <row r="72" spans="1:16" ht="15.75" x14ac:dyDescent="0.25">
      <c r="A72" s="1"/>
      <c r="B72" s="1"/>
      <c r="O72" s="28"/>
      <c r="P72" s="28"/>
    </row>
    <row r="73" spans="1:16" ht="15.75" x14ac:dyDescent="0.25">
      <c r="A73" s="1"/>
      <c r="B73" s="1"/>
      <c r="O73" s="28"/>
      <c r="P73" s="28"/>
    </row>
    <row r="74" spans="1:16" ht="15.75" x14ac:dyDescent="0.25">
      <c r="A74" s="1"/>
      <c r="B74" s="1"/>
      <c r="O74" s="28"/>
      <c r="P74" s="28"/>
    </row>
    <row r="75" spans="1:16" ht="15.75" x14ac:dyDescent="0.25">
      <c r="A75" s="1"/>
      <c r="B75" s="1"/>
      <c r="O75" s="28"/>
      <c r="P75" s="28"/>
    </row>
    <row r="76" spans="1:16" ht="15.75" x14ac:dyDescent="0.25">
      <c r="A76" s="1"/>
      <c r="B76" s="1"/>
      <c r="O76" s="28"/>
      <c r="P76" s="28"/>
    </row>
    <row r="77" spans="1:16" ht="15.75" x14ac:dyDescent="0.25">
      <c r="A77" s="1"/>
      <c r="B77" s="1"/>
      <c r="O77" s="28"/>
      <c r="P77" s="28"/>
    </row>
    <row r="78" spans="1:16" ht="15.75" x14ac:dyDescent="0.25">
      <c r="A78" s="1"/>
      <c r="B78" s="1"/>
      <c r="O78" s="28"/>
      <c r="P78" s="28"/>
    </row>
    <row r="79" spans="1:16" ht="15.75" x14ac:dyDescent="0.25">
      <c r="A79" s="1"/>
      <c r="B79" s="1"/>
      <c r="O79" s="28"/>
      <c r="P79" s="28"/>
    </row>
    <row r="80" spans="1:16" ht="15.75" x14ac:dyDescent="0.25">
      <c r="A80" s="1"/>
      <c r="B80" s="1"/>
      <c r="O80" s="28"/>
      <c r="P80" s="28"/>
    </row>
    <row r="81" spans="1:16" ht="15.75" x14ac:dyDescent="0.25">
      <c r="A81" s="1"/>
      <c r="B81" s="1"/>
      <c r="O81" s="28"/>
      <c r="P81" s="28"/>
    </row>
    <row r="82" spans="1:16" ht="15.75" x14ac:dyDescent="0.25">
      <c r="A82" s="1"/>
      <c r="B82" s="1"/>
      <c r="O82" s="28"/>
      <c r="P82" s="28"/>
    </row>
    <row r="83" spans="1:16" ht="15.75" x14ac:dyDescent="0.25">
      <c r="A83" s="1"/>
      <c r="B83" s="1"/>
      <c r="O83" s="28"/>
      <c r="P83" s="28"/>
    </row>
    <row r="84" spans="1:16" ht="15.75" x14ac:dyDescent="0.25">
      <c r="A84" s="1"/>
      <c r="B84" s="1"/>
      <c r="O84" s="28"/>
      <c r="P84" s="28"/>
    </row>
    <row r="85" spans="1:16" ht="15.75" x14ac:dyDescent="0.25">
      <c r="A85" s="1"/>
      <c r="B85" s="1"/>
      <c r="O85" s="28"/>
      <c r="P85" s="28"/>
    </row>
    <row r="86" spans="1:16" ht="15.75" x14ac:dyDescent="0.25">
      <c r="A86" s="1"/>
      <c r="B86" s="1"/>
      <c r="O86" s="28"/>
      <c r="P86" s="28"/>
    </row>
    <row r="87" spans="1:16" ht="15.75" x14ac:dyDescent="0.25">
      <c r="A87" s="1"/>
      <c r="B87" s="1"/>
      <c r="O87" s="28"/>
      <c r="P87" s="28"/>
    </row>
    <row r="88" spans="1:16" ht="15.75" x14ac:dyDescent="0.25">
      <c r="A88" s="1"/>
      <c r="B88" s="1"/>
      <c r="O88" s="28"/>
      <c r="P88" s="28"/>
    </row>
    <row r="89" spans="1:16" ht="15.75" x14ac:dyDescent="0.25">
      <c r="A89" s="1"/>
      <c r="B89" s="1"/>
      <c r="O89" s="28"/>
      <c r="P89" s="28"/>
    </row>
    <row r="90" spans="1:16" ht="15.75" x14ac:dyDescent="0.25">
      <c r="A90" s="1"/>
      <c r="B90" s="1"/>
      <c r="O90" s="28"/>
      <c r="P90" s="28"/>
    </row>
    <row r="91" spans="1:16" ht="15.75" x14ac:dyDescent="0.25">
      <c r="A91" s="1"/>
      <c r="B91" s="1"/>
      <c r="O91" s="28"/>
      <c r="P91" s="28"/>
    </row>
    <row r="92" spans="1:16" ht="15.75" x14ac:dyDescent="0.25">
      <c r="A92" s="1"/>
      <c r="B92" s="1"/>
    </row>
    <row r="93" spans="1:16" ht="15.75" x14ac:dyDescent="0.25">
      <c r="A93" s="1"/>
      <c r="B93" s="1"/>
    </row>
    <row r="94" spans="1:16" ht="15.75" x14ac:dyDescent="0.25">
      <c r="A94" s="1"/>
      <c r="B94" s="1"/>
    </row>
    <row r="95" spans="1:16" ht="15.75" x14ac:dyDescent="0.25">
      <c r="A95" s="1"/>
      <c r="B95" s="1"/>
    </row>
    <row r="96" spans="1:16" ht="15.75" x14ac:dyDescent="0.25">
      <c r="A96" s="1"/>
      <c r="B96" s="1"/>
    </row>
    <row r="97" spans="1:2" ht="15.75" x14ac:dyDescent="0.25">
      <c r="A97" s="1"/>
      <c r="B97" s="1"/>
    </row>
    <row r="98" spans="1:2" ht="15.75" x14ac:dyDescent="0.25">
      <c r="A98" s="1"/>
      <c r="B98" s="1"/>
    </row>
    <row r="99" spans="1:2" ht="15.75" x14ac:dyDescent="0.25">
      <c r="A99" s="1"/>
      <c r="B99" s="1"/>
    </row>
    <row r="100" spans="1:2" ht="15.75" x14ac:dyDescent="0.25">
      <c r="A100" s="1"/>
      <c r="B100" s="1"/>
    </row>
    <row r="101" spans="1:2" ht="15.75" x14ac:dyDescent="0.25">
      <c r="A101" s="1"/>
      <c r="B101" s="1"/>
    </row>
    <row r="102" spans="1:2" ht="15.75" x14ac:dyDescent="0.25">
      <c r="A102" s="1"/>
      <c r="B102" s="1"/>
    </row>
    <row r="103" spans="1:2" ht="15.75" x14ac:dyDescent="0.25">
      <c r="A103" s="1"/>
      <c r="B103" s="1"/>
    </row>
    <row r="104" spans="1:2" ht="15.75" x14ac:dyDescent="0.25">
      <c r="A104" s="1"/>
      <c r="B104" s="1"/>
    </row>
    <row r="105" spans="1:2" ht="15.75" x14ac:dyDescent="0.25">
      <c r="A105" s="1"/>
      <c r="B105" s="1"/>
    </row>
    <row r="106" spans="1:2" ht="15.75" x14ac:dyDescent="0.25">
      <c r="A106" s="1"/>
      <c r="B106" s="1"/>
    </row>
    <row r="107" spans="1:2" ht="15.75" x14ac:dyDescent="0.25">
      <c r="A107" s="1"/>
      <c r="B107" s="1"/>
    </row>
    <row r="108" spans="1:2" ht="15.75" x14ac:dyDescent="0.25">
      <c r="A108" s="1"/>
      <c r="B108" s="1"/>
    </row>
    <row r="109" spans="1:2" ht="15.75" x14ac:dyDescent="0.25">
      <c r="A109" s="1"/>
      <c r="B109" s="1"/>
    </row>
    <row r="110" spans="1:2" ht="15.75" x14ac:dyDescent="0.25">
      <c r="A110" s="1"/>
      <c r="B110" s="1"/>
    </row>
    <row r="111" spans="1:2" ht="15.75" x14ac:dyDescent="0.25">
      <c r="A111" s="1"/>
      <c r="B111" s="1"/>
    </row>
    <row r="112" spans="1:2" ht="15.75" x14ac:dyDescent="0.25">
      <c r="A112" s="1"/>
      <c r="B112" s="1"/>
    </row>
    <row r="113" spans="1:2" ht="15.75" x14ac:dyDescent="0.25">
      <c r="A113" s="1"/>
      <c r="B113" s="1"/>
    </row>
    <row r="114" spans="1:2" ht="15.75" x14ac:dyDescent="0.25">
      <c r="A114" s="1"/>
      <c r="B114" s="1"/>
    </row>
    <row r="115" spans="1:2" ht="15.75" x14ac:dyDescent="0.25">
      <c r="A115" s="1"/>
      <c r="B115" s="1"/>
    </row>
    <row r="116" spans="1:2" ht="15.75" x14ac:dyDescent="0.25">
      <c r="A116" s="1"/>
      <c r="B116" s="1"/>
    </row>
    <row r="117" spans="1:2" ht="15.75" x14ac:dyDescent="0.25">
      <c r="A117" s="1"/>
      <c r="B117" s="1"/>
    </row>
    <row r="118" spans="1:2" ht="15.75" x14ac:dyDescent="0.25">
      <c r="A118" s="1"/>
      <c r="B118" s="1"/>
    </row>
    <row r="119" spans="1:2" ht="15.75" x14ac:dyDescent="0.25">
      <c r="A119" s="1"/>
      <c r="B119" s="1"/>
    </row>
    <row r="120" spans="1:2" ht="15.75" x14ac:dyDescent="0.25">
      <c r="A120" s="1"/>
      <c r="B120" s="1"/>
    </row>
    <row r="121" spans="1:2" ht="15.75" x14ac:dyDescent="0.25">
      <c r="A121" s="1"/>
      <c r="B121" s="1"/>
    </row>
    <row r="122" spans="1:2" ht="15.75" x14ac:dyDescent="0.25">
      <c r="A122" s="1"/>
      <c r="B122" s="1"/>
    </row>
    <row r="123" spans="1:2" ht="15.75" x14ac:dyDescent="0.25">
      <c r="A123" s="1"/>
      <c r="B123" s="1"/>
    </row>
    <row r="124" spans="1:2" ht="15.75" x14ac:dyDescent="0.25">
      <c r="A124" s="1"/>
      <c r="B124" s="1"/>
    </row>
    <row r="125" spans="1:2" ht="15.75" x14ac:dyDescent="0.25">
      <c r="A125" s="1"/>
      <c r="B125" s="1"/>
    </row>
    <row r="126" spans="1:2" ht="15.75" x14ac:dyDescent="0.25">
      <c r="A126" s="1"/>
      <c r="B126" s="1"/>
    </row>
    <row r="127" spans="1:2" ht="15.75" x14ac:dyDescent="0.25">
      <c r="A127" s="1"/>
      <c r="B127" s="1"/>
    </row>
    <row r="128" spans="1:2" ht="15.75" x14ac:dyDescent="0.25">
      <c r="A128" s="1"/>
      <c r="B128" s="1"/>
    </row>
    <row r="129" spans="1:2" ht="15.75" x14ac:dyDescent="0.25">
      <c r="A129" s="1"/>
      <c r="B129" s="1"/>
    </row>
    <row r="130" spans="1:2" ht="15.75" x14ac:dyDescent="0.25">
      <c r="A130" s="1"/>
      <c r="B130" s="1"/>
    </row>
    <row r="131" spans="1:2" ht="15.75" x14ac:dyDescent="0.25">
      <c r="A131" s="1"/>
      <c r="B131" s="1"/>
    </row>
    <row r="132" spans="1:2" ht="15.75" x14ac:dyDescent="0.25">
      <c r="A132" s="1"/>
      <c r="B132" s="1"/>
    </row>
    <row r="133" spans="1:2" ht="15.75" x14ac:dyDescent="0.25">
      <c r="A133" s="1"/>
      <c r="B133" s="1"/>
    </row>
    <row r="134" spans="1:2" ht="15.75" x14ac:dyDescent="0.25">
      <c r="A134" s="1"/>
      <c r="B134" s="1"/>
    </row>
    <row r="135" spans="1:2" ht="15.75" x14ac:dyDescent="0.25">
      <c r="A135" s="1"/>
      <c r="B135" s="1"/>
    </row>
    <row r="136" spans="1:2" ht="15.75" x14ac:dyDescent="0.25">
      <c r="A136" s="1"/>
      <c r="B136" s="1"/>
    </row>
    <row r="137" spans="1:2" ht="15.75" x14ac:dyDescent="0.25">
      <c r="A137" s="1"/>
      <c r="B137" s="1"/>
    </row>
    <row r="138" spans="1:2" ht="15.75" x14ac:dyDescent="0.25">
      <c r="A138" s="1"/>
      <c r="B138" s="1"/>
    </row>
    <row r="139" spans="1:2" ht="15.75" x14ac:dyDescent="0.25">
      <c r="A139" s="1"/>
      <c r="B139" s="1"/>
    </row>
    <row r="140" spans="1:2" ht="15.75" x14ac:dyDescent="0.25">
      <c r="A140" s="1"/>
      <c r="B140" s="1"/>
    </row>
    <row r="141" spans="1:2" ht="15.75" x14ac:dyDescent="0.25">
      <c r="A141" s="1"/>
      <c r="B141" s="1"/>
    </row>
    <row r="142" spans="1:2" ht="15.75" x14ac:dyDescent="0.25">
      <c r="A142" s="1"/>
      <c r="B142" s="1"/>
    </row>
    <row r="143" spans="1:2" ht="15.75" x14ac:dyDescent="0.25">
      <c r="A143" s="1"/>
      <c r="B143" s="1"/>
    </row>
    <row r="144" spans="1:2" ht="15.75" x14ac:dyDescent="0.25">
      <c r="A144" s="1"/>
      <c r="B144" s="1"/>
    </row>
    <row r="145" spans="1:2" ht="15.75" x14ac:dyDescent="0.25">
      <c r="A145" s="1"/>
      <c r="B145" s="1"/>
    </row>
    <row r="146" spans="1:2" ht="15.75" x14ac:dyDescent="0.25">
      <c r="A146" s="1"/>
      <c r="B146" s="1"/>
    </row>
    <row r="147" spans="1:2" ht="15.75" x14ac:dyDescent="0.25">
      <c r="A147" s="1"/>
      <c r="B147" s="1"/>
    </row>
    <row r="148" spans="1:2" ht="15.75" x14ac:dyDescent="0.25">
      <c r="A148" s="1"/>
      <c r="B148" s="1"/>
    </row>
    <row r="149" spans="1:2" ht="15.75" x14ac:dyDescent="0.25">
      <c r="A149" s="1"/>
      <c r="B149" s="1"/>
    </row>
    <row r="150" spans="1:2" ht="15.75" x14ac:dyDescent="0.25">
      <c r="A150" s="1"/>
      <c r="B150" s="1"/>
    </row>
    <row r="151" spans="1:2" ht="15.75" x14ac:dyDescent="0.25">
      <c r="A151" s="1"/>
      <c r="B151" s="1"/>
    </row>
    <row r="152" spans="1:2" ht="15.75" x14ac:dyDescent="0.25">
      <c r="A152" s="1"/>
      <c r="B152" s="1"/>
    </row>
    <row r="153" spans="1:2" ht="15.75" x14ac:dyDescent="0.25">
      <c r="A153" s="1"/>
      <c r="B153" s="1"/>
    </row>
    <row r="154" spans="1:2" ht="15.75" x14ac:dyDescent="0.25">
      <c r="A154" s="1"/>
      <c r="B154" s="1"/>
    </row>
    <row r="155" spans="1:2" ht="15.75" x14ac:dyDescent="0.25">
      <c r="A155" s="1"/>
      <c r="B155" s="1"/>
    </row>
    <row r="156" spans="1:2" ht="15.75" x14ac:dyDescent="0.25">
      <c r="A156" s="1"/>
      <c r="B156" s="1"/>
    </row>
    <row r="157" spans="1:2" ht="15.75" x14ac:dyDescent="0.25">
      <c r="A157" s="1"/>
      <c r="B157" s="1"/>
    </row>
    <row r="158" spans="1:2" ht="15.75" x14ac:dyDescent="0.25">
      <c r="A158" s="1"/>
      <c r="B158" s="1"/>
    </row>
    <row r="159" spans="1:2" ht="15.75" x14ac:dyDescent="0.25">
      <c r="A159" s="1"/>
      <c r="B159" s="1"/>
    </row>
    <row r="160" spans="1:2" ht="15.75" x14ac:dyDescent="0.25">
      <c r="A160" s="1"/>
      <c r="B160" s="1"/>
    </row>
    <row r="161" spans="1:2" ht="15.75" x14ac:dyDescent="0.25">
      <c r="A161" s="1"/>
      <c r="B161" s="1"/>
    </row>
    <row r="162" spans="1:2" ht="15.75" x14ac:dyDescent="0.25">
      <c r="A162" s="1"/>
      <c r="B162" s="1"/>
    </row>
    <row r="163" spans="1:2" ht="15.75" x14ac:dyDescent="0.25">
      <c r="A163" s="1"/>
      <c r="B163" s="1"/>
    </row>
    <row r="164" spans="1:2" ht="15.75" x14ac:dyDescent="0.25">
      <c r="A164" s="1"/>
      <c r="B164" s="1"/>
    </row>
    <row r="165" spans="1:2" ht="15.75" x14ac:dyDescent="0.25">
      <c r="A165" s="1"/>
      <c r="B165" s="1"/>
    </row>
    <row r="166" spans="1:2" ht="15.75" x14ac:dyDescent="0.25">
      <c r="A166" s="1"/>
      <c r="B166" s="1"/>
    </row>
    <row r="167" spans="1:2" ht="15.75" x14ac:dyDescent="0.25">
      <c r="A167" s="1"/>
      <c r="B167" s="1"/>
    </row>
    <row r="168" spans="1:2" ht="15.75" x14ac:dyDescent="0.25">
      <c r="A168" s="1"/>
      <c r="B168" s="1"/>
    </row>
    <row r="169" spans="1:2" ht="15.75" x14ac:dyDescent="0.25">
      <c r="A169" s="1"/>
      <c r="B169" s="1"/>
    </row>
    <row r="170" spans="1:2" ht="15.75" x14ac:dyDescent="0.25">
      <c r="A170" s="1"/>
      <c r="B170" s="1"/>
    </row>
    <row r="171" spans="1:2" ht="15.75" x14ac:dyDescent="0.25">
      <c r="A171" s="1"/>
      <c r="B171" s="1"/>
    </row>
    <row r="172" spans="1:2" ht="15.75" x14ac:dyDescent="0.25">
      <c r="A172" s="1"/>
      <c r="B172" s="1"/>
    </row>
    <row r="173" spans="1:2" ht="15.75" x14ac:dyDescent="0.25">
      <c r="A173" s="1"/>
      <c r="B173" s="1"/>
    </row>
    <row r="174" spans="1:2" ht="15.75" x14ac:dyDescent="0.25">
      <c r="A174" s="1"/>
      <c r="B174" s="1"/>
    </row>
    <row r="175" spans="1:2" ht="15.75" x14ac:dyDescent="0.25">
      <c r="A175" s="1"/>
      <c r="B175" s="1"/>
    </row>
    <row r="176" spans="1:2" ht="15.75" x14ac:dyDescent="0.25">
      <c r="A176" s="1"/>
      <c r="B176" s="1"/>
    </row>
    <row r="177" spans="1:2" ht="15.75" x14ac:dyDescent="0.25">
      <c r="A177" s="1"/>
      <c r="B177" s="1"/>
    </row>
    <row r="178" spans="1:2" ht="15.75" x14ac:dyDescent="0.25">
      <c r="A178" s="1"/>
      <c r="B178" s="1"/>
    </row>
    <row r="179" spans="1:2" ht="15.75" x14ac:dyDescent="0.25">
      <c r="A179" s="1"/>
      <c r="B179" s="1"/>
    </row>
    <row r="180" spans="1:2" ht="15.75" x14ac:dyDescent="0.25">
      <c r="A180" s="1"/>
      <c r="B180" s="1"/>
    </row>
    <row r="181" spans="1:2" ht="15.75" x14ac:dyDescent="0.25">
      <c r="A181" s="1"/>
      <c r="B181" s="1"/>
    </row>
    <row r="182" spans="1:2" ht="15.75" x14ac:dyDescent="0.25">
      <c r="A182" s="1"/>
      <c r="B182" s="1"/>
    </row>
    <row r="183" spans="1:2" ht="15.75" x14ac:dyDescent="0.25">
      <c r="A183" s="1"/>
      <c r="B183" s="1"/>
    </row>
    <row r="184" spans="1:2" ht="15.75" x14ac:dyDescent="0.25">
      <c r="A184" s="1"/>
      <c r="B184" s="1"/>
    </row>
    <row r="185" spans="1:2" ht="15.75" x14ac:dyDescent="0.25">
      <c r="A185" s="1"/>
      <c r="B185" s="1"/>
    </row>
    <row r="186" spans="1:2" ht="15.75" x14ac:dyDescent="0.25">
      <c r="A186" s="1"/>
      <c r="B186" s="1"/>
    </row>
    <row r="187" spans="1:2" ht="15.75" x14ac:dyDescent="0.25">
      <c r="A187" s="1"/>
      <c r="B187" s="1"/>
    </row>
    <row r="188" spans="1:2" ht="15.75" x14ac:dyDescent="0.25">
      <c r="A188" s="1"/>
      <c r="B188" s="1"/>
    </row>
    <row r="189" spans="1:2" ht="15.75" x14ac:dyDescent="0.25">
      <c r="A189" s="1"/>
      <c r="B189" s="1"/>
    </row>
    <row r="190" spans="1:2" ht="15.75" x14ac:dyDescent="0.25">
      <c r="A190" s="1"/>
      <c r="B190" s="1"/>
    </row>
    <row r="191" spans="1:2" ht="15.75" x14ac:dyDescent="0.25">
      <c r="A191" s="1"/>
      <c r="B191" s="1"/>
    </row>
    <row r="192" spans="1:2" ht="15.75" x14ac:dyDescent="0.25">
      <c r="A192" s="1"/>
      <c r="B192" s="1"/>
    </row>
    <row r="193" spans="1:2" ht="15.75" x14ac:dyDescent="0.25">
      <c r="A193" s="1"/>
      <c r="B193" s="1"/>
    </row>
    <row r="194" spans="1:2" ht="15.75" x14ac:dyDescent="0.25">
      <c r="A194" s="1"/>
      <c r="B194" s="1"/>
    </row>
    <row r="195" spans="1:2" ht="15.75" x14ac:dyDescent="0.25">
      <c r="A195" s="1"/>
      <c r="B195" s="1"/>
    </row>
    <row r="196" spans="1:2" ht="15.75" x14ac:dyDescent="0.25">
      <c r="A196" s="1"/>
      <c r="B196" s="1"/>
    </row>
    <row r="197" spans="1:2" ht="15.75" x14ac:dyDescent="0.25">
      <c r="A197" s="1"/>
      <c r="B197" s="1"/>
    </row>
    <row r="198" spans="1:2" ht="15.75" x14ac:dyDescent="0.25">
      <c r="A198" s="1"/>
      <c r="B198" s="1"/>
    </row>
    <row r="199" spans="1:2" ht="15.75" x14ac:dyDescent="0.25">
      <c r="A199" s="1"/>
      <c r="B199" s="1"/>
    </row>
    <row r="200" spans="1:2" ht="15.75" x14ac:dyDescent="0.25">
      <c r="A200" s="1"/>
      <c r="B200" s="1"/>
    </row>
    <row r="201" spans="1:2" ht="15.75" x14ac:dyDescent="0.25">
      <c r="A201" s="1"/>
      <c r="B201" s="1"/>
    </row>
    <row r="202" spans="1:2" ht="15.75" x14ac:dyDescent="0.25">
      <c r="A202" s="1"/>
      <c r="B202" s="1"/>
    </row>
    <row r="203" spans="1:2" ht="15.75" x14ac:dyDescent="0.25">
      <c r="A203" s="1"/>
      <c r="B203" s="1"/>
    </row>
    <row r="204" spans="1:2" ht="15.75" x14ac:dyDescent="0.25">
      <c r="A204" s="1"/>
      <c r="B204" s="1"/>
    </row>
    <row r="205" spans="1:2" ht="15.75" x14ac:dyDescent="0.25">
      <c r="A205" s="1"/>
      <c r="B205" s="1"/>
    </row>
    <row r="206" spans="1:2" ht="15.75" x14ac:dyDescent="0.25">
      <c r="A206" s="1"/>
      <c r="B206" s="1"/>
    </row>
    <row r="207" spans="1:2" ht="15.75" x14ac:dyDescent="0.25">
      <c r="A207" s="1"/>
      <c r="B207" s="1"/>
    </row>
    <row r="208" spans="1:2" ht="15.75" x14ac:dyDescent="0.25">
      <c r="A208" s="1"/>
      <c r="B208" s="1"/>
    </row>
    <row r="209" spans="1:2" ht="15.75" x14ac:dyDescent="0.25">
      <c r="A209" s="1"/>
      <c r="B209" s="1"/>
    </row>
    <row r="210" spans="1:2" ht="15.75" x14ac:dyDescent="0.25">
      <c r="A210" s="1"/>
      <c r="B210" s="1"/>
    </row>
    <row r="211" spans="1:2" ht="15.75" x14ac:dyDescent="0.25">
      <c r="A211" s="1"/>
      <c r="B211" s="1"/>
    </row>
    <row r="212" spans="1:2" ht="15.75" x14ac:dyDescent="0.25">
      <c r="A212" s="1"/>
      <c r="B212" s="1"/>
    </row>
    <row r="213" spans="1:2" ht="15.75" x14ac:dyDescent="0.25">
      <c r="A213" s="1"/>
      <c r="B213" s="1"/>
    </row>
    <row r="214" spans="1:2" ht="15.75" x14ac:dyDescent="0.25">
      <c r="A214" s="1"/>
      <c r="B214" s="1"/>
    </row>
    <row r="215" spans="1:2" ht="15.75" x14ac:dyDescent="0.25">
      <c r="A215" s="1"/>
      <c r="B215" s="1"/>
    </row>
    <row r="216" spans="1:2" ht="15.75" x14ac:dyDescent="0.25">
      <c r="A216" s="1"/>
      <c r="B216" s="1"/>
    </row>
    <row r="217" spans="1:2" ht="15.75" x14ac:dyDescent="0.25">
      <c r="A217" s="1"/>
      <c r="B217" s="1"/>
    </row>
    <row r="218" spans="1:2" ht="15.75" x14ac:dyDescent="0.25">
      <c r="A218" s="1"/>
      <c r="B218" s="1"/>
    </row>
    <row r="219" spans="1:2" ht="15.75" x14ac:dyDescent="0.25">
      <c r="A219" s="1"/>
      <c r="B219" s="1"/>
    </row>
    <row r="220" spans="1:2" ht="15.75" x14ac:dyDescent="0.25">
      <c r="A220" s="1"/>
      <c r="B220" s="1"/>
    </row>
    <row r="221" spans="1:2" ht="15.75" x14ac:dyDescent="0.25">
      <c r="A221" s="1"/>
      <c r="B221" s="1"/>
    </row>
    <row r="222" spans="1:2" ht="15.75" x14ac:dyDescent="0.25">
      <c r="A222" s="1"/>
      <c r="B222" s="1"/>
    </row>
    <row r="223" spans="1:2" ht="15.75" x14ac:dyDescent="0.25">
      <c r="A223" s="1"/>
      <c r="B223" s="1"/>
    </row>
    <row r="224" spans="1:2" ht="15.75" x14ac:dyDescent="0.25">
      <c r="A224" s="1"/>
      <c r="B224" s="1"/>
    </row>
    <row r="225" spans="1:2" ht="15.75" x14ac:dyDescent="0.25">
      <c r="A225" s="1"/>
      <c r="B225" s="1"/>
    </row>
    <row r="226" spans="1:2" ht="15.75" x14ac:dyDescent="0.25">
      <c r="A226" s="1"/>
      <c r="B226" s="1"/>
    </row>
    <row r="227" spans="1:2" ht="15.75" x14ac:dyDescent="0.25">
      <c r="A227" s="1"/>
      <c r="B227" s="1"/>
    </row>
    <row r="228" spans="1:2" ht="15.75" x14ac:dyDescent="0.25">
      <c r="A228" s="1"/>
      <c r="B228" s="1"/>
    </row>
    <row r="229" spans="1:2" ht="15.75" x14ac:dyDescent="0.25">
      <c r="A229" s="1"/>
      <c r="B229" s="1"/>
    </row>
    <row r="230" spans="1:2" ht="15.75" x14ac:dyDescent="0.25">
      <c r="A230" s="1"/>
      <c r="B230" s="1"/>
    </row>
    <row r="231" spans="1:2" ht="15.75" x14ac:dyDescent="0.25">
      <c r="A231" s="1"/>
      <c r="B231" s="1"/>
    </row>
    <row r="232" spans="1:2" ht="15.75" x14ac:dyDescent="0.25">
      <c r="A232" s="1"/>
      <c r="B232" s="1"/>
    </row>
    <row r="233" spans="1:2" ht="15.75" x14ac:dyDescent="0.25">
      <c r="A233" s="1"/>
      <c r="B233" s="1"/>
    </row>
    <row r="234" spans="1:2" ht="15.75" x14ac:dyDescent="0.25">
      <c r="A234" s="1"/>
      <c r="B234" s="1"/>
    </row>
    <row r="235" spans="1:2" ht="15.75" x14ac:dyDescent="0.25">
      <c r="A235" s="1"/>
      <c r="B235" s="1"/>
    </row>
    <row r="236" spans="1:2" ht="15.75" x14ac:dyDescent="0.25">
      <c r="A236" s="1"/>
      <c r="B236" s="1"/>
    </row>
    <row r="237" spans="1:2" ht="15.75" x14ac:dyDescent="0.25">
      <c r="A237" s="1"/>
      <c r="B237" s="1"/>
    </row>
    <row r="238" spans="1:2" ht="15.75" x14ac:dyDescent="0.25">
      <c r="A238" s="1"/>
      <c r="B238" s="1"/>
    </row>
    <row r="239" spans="1:2" ht="15.75" x14ac:dyDescent="0.25">
      <c r="A239" s="1"/>
      <c r="B239" s="1"/>
    </row>
    <row r="240" spans="1:2" ht="15.75" x14ac:dyDescent="0.25">
      <c r="A240" s="1"/>
      <c r="B240" s="1"/>
    </row>
    <row r="241" spans="1:2" ht="15.75" x14ac:dyDescent="0.25">
      <c r="A241" s="1"/>
      <c r="B241" s="1"/>
    </row>
    <row r="242" spans="1:2" ht="15.75" x14ac:dyDescent="0.25">
      <c r="A242" s="1"/>
      <c r="B242" s="1"/>
    </row>
    <row r="243" spans="1:2" ht="15.75" x14ac:dyDescent="0.25">
      <c r="A243" s="1"/>
      <c r="B243" s="1"/>
    </row>
    <row r="244" spans="1:2" ht="15.75" x14ac:dyDescent="0.25">
      <c r="A244" s="1"/>
      <c r="B244" s="1"/>
    </row>
    <row r="245" spans="1:2" ht="15.75" x14ac:dyDescent="0.25">
      <c r="A245" s="1"/>
      <c r="B245" s="1"/>
    </row>
    <row r="246" spans="1:2" ht="15.75" x14ac:dyDescent="0.25">
      <c r="A246" s="1"/>
      <c r="B246" s="1"/>
    </row>
    <row r="247" spans="1:2" ht="15.75" x14ac:dyDescent="0.25">
      <c r="A247" s="1"/>
      <c r="B247" s="1"/>
    </row>
    <row r="248" spans="1:2" ht="15.75" x14ac:dyDescent="0.25">
      <c r="A248" s="1"/>
      <c r="B248" s="1"/>
    </row>
    <row r="249" spans="1:2" ht="15.75" x14ac:dyDescent="0.25">
      <c r="A249" s="1"/>
      <c r="B249" s="1"/>
    </row>
    <row r="250" spans="1:2" ht="15.75" x14ac:dyDescent="0.25">
      <c r="A250" s="1"/>
      <c r="B250" s="1"/>
    </row>
    <row r="251" spans="1:2" ht="15.75" x14ac:dyDescent="0.25">
      <c r="A251" s="1"/>
      <c r="B251" s="1"/>
    </row>
    <row r="252" spans="1:2" ht="15.75" x14ac:dyDescent="0.25">
      <c r="A252" s="1"/>
      <c r="B252" s="1"/>
    </row>
    <row r="253" spans="1:2" ht="15.75" x14ac:dyDescent="0.25">
      <c r="A253" s="1"/>
      <c r="B253" s="1"/>
    </row>
    <row r="254" spans="1:2" ht="15.75" x14ac:dyDescent="0.25">
      <c r="A254" s="1"/>
      <c r="B254" s="1"/>
    </row>
    <row r="255" spans="1:2" ht="15.75" x14ac:dyDescent="0.25">
      <c r="A255" s="1"/>
      <c r="B255" s="1"/>
    </row>
    <row r="256" spans="1:2" ht="15.75" x14ac:dyDescent="0.25">
      <c r="A256" s="1"/>
      <c r="B256" s="1"/>
    </row>
    <row r="257" spans="1:2" ht="15.75" x14ac:dyDescent="0.25">
      <c r="A257" s="1"/>
      <c r="B257" s="1"/>
    </row>
    <row r="258" spans="1:2" ht="15.75" x14ac:dyDescent="0.25">
      <c r="A258" s="1"/>
      <c r="B258" s="1"/>
    </row>
    <row r="259" spans="1:2" ht="15.75" x14ac:dyDescent="0.25">
      <c r="A259" s="1"/>
      <c r="B259" s="1"/>
    </row>
    <row r="260" spans="1:2" ht="15.75" x14ac:dyDescent="0.25">
      <c r="A260" s="1"/>
      <c r="B260" s="1"/>
    </row>
    <row r="261" spans="1:2" ht="15.75" x14ac:dyDescent="0.25">
      <c r="A261" s="1"/>
      <c r="B261" s="1"/>
    </row>
    <row r="262" spans="1:2" ht="15.75" x14ac:dyDescent="0.25">
      <c r="A262" s="1"/>
      <c r="B262" s="1"/>
    </row>
    <row r="263" spans="1:2" ht="15.75" x14ac:dyDescent="0.25">
      <c r="A263" s="1"/>
      <c r="B263" s="1"/>
    </row>
    <row r="264" spans="1:2" ht="15.75" x14ac:dyDescent="0.25">
      <c r="A264" s="1"/>
      <c r="B264" s="1"/>
    </row>
    <row r="265" spans="1:2" ht="15.75" x14ac:dyDescent="0.25">
      <c r="A265" s="1"/>
      <c r="B265" s="1"/>
    </row>
    <row r="266" spans="1:2" ht="15.75" x14ac:dyDescent="0.25">
      <c r="A266" s="1"/>
      <c r="B266" s="1"/>
    </row>
    <row r="267" spans="1:2" ht="15.75" x14ac:dyDescent="0.25">
      <c r="A267" s="1"/>
      <c r="B267" s="1"/>
    </row>
    <row r="268" spans="1:2" ht="15.75" x14ac:dyDescent="0.25">
      <c r="A268" s="1"/>
      <c r="B268" s="1"/>
    </row>
    <row r="269" spans="1:2" ht="15.75" x14ac:dyDescent="0.25">
      <c r="A269" s="1"/>
      <c r="B269" s="1"/>
    </row>
    <row r="270" spans="1:2" ht="15.75" x14ac:dyDescent="0.25">
      <c r="A270" s="1"/>
      <c r="B270" s="1"/>
    </row>
    <row r="271" spans="1:2" ht="15.75" x14ac:dyDescent="0.25">
      <c r="A271" s="1"/>
      <c r="B271" s="1"/>
    </row>
    <row r="272" spans="1:2" ht="15.75" x14ac:dyDescent="0.25">
      <c r="A272" s="1"/>
      <c r="B272" s="1"/>
    </row>
  </sheetData>
  <mergeCells count="2">
    <mergeCell ref="A14:A15"/>
    <mergeCell ref="A2:AD2"/>
  </mergeCells>
  <pageMargins left="0.70866141732283472" right="7.874015748031496E-2" top="0" bottom="0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3"/>
  <sheetViews>
    <sheetView workbookViewId="0">
      <selection activeCell="G6" sqref="G6"/>
    </sheetView>
  </sheetViews>
  <sheetFormatPr defaultRowHeight="15" x14ac:dyDescent="0.25"/>
  <cols>
    <col min="7" max="7" width="61.42578125" customWidth="1"/>
  </cols>
  <sheetData>
    <row r="23" spans="7:7" x14ac:dyDescent="0.25">
      <c r="G23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sachapc</cp:lastModifiedBy>
  <cp:lastPrinted>2023-04-03T04:58:59Z</cp:lastPrinted>
  <dcterms:created xsi:type="dcterms:W3CDTF">2018-03-19T11:52:24Z</dcterms:created>
  <dcterms:modified xsi:type="dcterms:W3CDTF">2023-04-03T08:20:12Z</dcterms:modified>
</cp:coreProperties>
</file>